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zegorz Smolinski\Documents\SmileLAB\ESOC1B\Components\Solar power\"/>
    </mc:Choice>
  </mc:AlternateContent>
  <bookViews>
    <workbookView xWindow="0" yWindow="0" windowWidth="23040" windowHeight="9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H38" i="1" s="1"/>
  <c r="F38" i="1"/>
  <c r="G59" i="1"/>
  <c r="G60" i="1" s="1"/>
  <c r="H58" i="1"/>
  <c r="G58" i="1"/>
  <c r="I38" i="1" l="1"/>
  <c r="G61" i="1"/>
  <c r="G48" i="1"/>
  <c r="G49" i="1" s="1"/>
  <c r="O21" i="1"/>
  <c r="P21" i="1" s="1"/>
  <c r="E21" i="1"/>
  <c r="K21" i="1" s="1"/>
  <c r="F21" i="1"/>
  <c r="G21" i="1"/>
  <c r="I21" i="1"/>
  <c r="J21" i="1"/>
  <c r="L21" i="1"/>
  <c r="E22" i="1"/>
  <c r="J22" i="1" s="1"/>
  <c r="F22" i="1"/>
  <c r="G22" i="1"/>
  <c r="E23" i="1"/>
  <c r="K23" i="1" s="1"/>
  <c r="F23" i="1"/>
  <c r="G23" i="1"/>
  <c r="J23" i="1"/>
  <c r="E27" i="1"/>
  <c r="M27" i="1" s="1"/>
  <c r="G27" i="1"/>
  <c r="G29" i="1" s="1"/>
  <c r="M21" i="1" l="1"/>
  <c r="H21" i="1"/>
  <c r="M23" i="1"/>
  <c r="I23" i="1"/>
  <c r="L23" i="1"/>
  <c r="H23" i="1"/>
  <c r="O23" i="1" s="1"/>
  <c r="P23" i="1" s="1"/>
  <c r="M22" i="1"/>
  <c r="L22" i="1"/>
  <c r="I22" i="1"/>
  <c r="H22" i="1"/>
  <c r="K22" i="1"/>
  <c r="E28" i="1"/>
  <c r="K27" i="1"/>
  <c r="L27" i="1"/>
  <c r="J27" i="1"/>
  <c r="J29" i="1" s="1"/>
  <c r="H27" i="1"/>
  <c r="I27" i="1"/>
  <c r="I29" i="1" s="1"/>
  <c r="O22" i="1" l="1"/>
  <c r="P22" i="1" s="1"/>
  <c r="O27" i="1"/>
  <c r="P27" i="1" s="1"/>
  <c r="H29" i="1"/>
  <c r="O29" i="1" s="1"/>
  <c r="R27" i="1" l="1"/>
  <c r="S27" i="1" s="1"/>
  <c r="Q27" i="1"/>
  <c r="F28" i="1" l="1"/>
  <c r="S29" i="1"/>
  <c r="T29" i="1" s="1"/>
  <c r="T27" i="1" s="1"/>
  <c r="D28" i="1" l="1"/>
  <c r="M28" i="1" s="1"/>
  <c r="G28" i="1" l="1"/>
  <c r="J28" i="1"/>
  <c r="I28" i="1"/>
  <c r="L28" i="1"/>
  <c r="H28" i="1"/>
  <c r="K28" i="1"/>
  <c r="O4" i="1"/>
  <c r="P4" i="1" s="1"/>
  <c r="O5" i="1"/>
  <c r="P5" i="1" s="1"/>
  <c r="O8" i="1"/>
  <c r="P8" i="1" s="1"/>
  <c r="O11" i="1"/>
  <c r="P11" i="1" s="1"/>
  <c r="O12" i="1"/>
  <c r="P12" i="1" s="1"/>
  <c r="O15" i="1"/>
  <c r="P15" i="1" s="1"/>
  <c r="O18" i="1"/>
  <c r="P18" i="1" s="1"/>
  <c r="E15" i="1"/>
  <c r="H15" i="1" s="1"/>
  <c r="E6" i="1"/>
  <c r="H6" i="1" s="1"/>
  <c r="E7" i="1"/>
  <c r="J7" i="1" s="1"/>
  <c r="E8" i="1"/>
  <c r="H8" i="1" s="1"/>
  <c r="E9" i="1"/>
  <c r="J9" i="1" s="1"/>
  <c r="E10" i="1"/>
  <c r="H10" i="1" s="1"/>
  <c r="E11" i="1"/>
  <c r="J11" i="1" s="1"/>
  <c r="E12" i="1"/>
  <c r="H12" i="1" s="1"/>
  <c r="E14" i="1"/>
  <c r="K14" i="1" s="1"/>
  <c r="E16" i="1"/>
  <c r="K16" i="1" s="1"/>
  <c r="E17" i="1"/>
  <c r="I17" i="1" s="1"/>
  <c r="E18" i="1"/>
  <c r="E19" i="1"/>
  <c r="L19" i="1" s="1"/>
  <c r="E20" i="1"/>
  <c r="J20" i="1" s="1"/>
  <c r="E13" i="1"/>
  <c r="K13" i="1" s="1"/>
  <c r="F13" i="1"/>
  <c r="G10" i="1"/>
  <c r="F10" i="1"/>
  <c r="G9" i="1"/>
  <c r="F9" i="1"/>
  <c r="G13" i="1"/>
  <c r="G14" i="1"/>
  <c r="F14" i="1"/>
  <c r="G7" i="1"/>
  <c r="F7" i="1"/>
  <c r="G6" i="1"/>
  <c r="F6" i="1"/>
  <c r="G17" i="1"/>
  <c r="F17" i="1"/>
  <c r="G20" i="1"/>
  <c r="G19" i="1"/>
  <c r="G16" i="1"/>
  <c r="F16" i="1"/>
  <c r="F20" i="1"/>
  <c r="F19" i="1"/>
  <c r="H47" i="1"/>
  <c r="G47" i="1"/>
  <c r="G50" i="1"/>
  <c r="O28" i="1" l="1"/>
  <c r="P28" i="1" s="1"/>
  <c r="I11" i="1"/>
  <c r="I7" i="1"/>
  <c r="J13" i="1"/>
  <c r="K6" i="1"/>
  <c r="K12" i="1"/>
  <c r="K8" i="1"/>
  <c r="K10" i="1"/>
  <c r="M11" i="1"/>
  <c r="M7" i="1"/>
  <c r="H13" i="1"/>
  <c r="J16" i="1"/>
  <c r="I19" i="1"/>
  <c r="L17" i="1"/>
  <c r="M19" i="1"/>
  <c r="H17" i="1"/>
  <c r="K20" i="1"/>
  <c r="L15" i="1"/>
  <c r="I15" i="1"/>
  <c r="G51" i="1"/>
  <c r="M13" i="1"/>
  <c r="I13" i="1"/>
  <c r="J12" i="1"/>
  <c r="L11" i="1"/>
  <c r="H11" i="1"/>
  <c r="J10" i="1"/>
  <c r="L9" i="1"/>
  <c r="H9" i="1"/>
  <c r="J8" i="1"/>
  <c r="L7" i="1"/>
  <c r="H7" i="1"/>
  <c r="J6" i="1"/>
  <c r="K17" i="1"/>
  <c r="M16" i="1"/>
  <c r="I16" i="1"/>
  <c r="K15" i="1"/>
  <c r="M14" i="1"/>
  <c r="I14" i="1"/>
  <c r="J19" i="1"/>
  <c r="H20" i="1"/>
  <c r="L20" i="1"/>
  <c r="M9" i="1"/>
  <c r="I9" i="1"/>
  <c r="L13" i="1"/>
  <c r="M12" i="1"/>
  <c r="I12" i="1"/>
  <c r="K11" i="1"/>
  <c r="M10" i="1"/>
  <c r="I10" i="1"/>
  <c r="K9" i="1"/>
  <c r="M8" i="1"/>
  <c r="I8" i="1"/>
  <c r="K7" i="1"/>
  <c r="M6" i="1"/>
  <c r="I6" i="1"/>
  <c r="J17" i="1"/>
  <c r="L16" i="1"/>
  <c r="H16" i="1"/>
  <c r="J15" i="1"/>
  <c r="L14" i="1"/>
  <c r="H14" i="1"/>
  <c r="K19" i="1"/>
  <c r="I20" i="1"/>
  <c r="M20" i="1"/>
  <c r="J14" i="1"/>
  <c r="L12" i="1"/>
  <c r="L10" i="1"/>
  <c r="L8" i="1"/>
  <c r="L6" i="1"/>
  <c r="M17" i="1"/>
  <c r="M15" i="1"/>
  <c r="H19" i="1"/>
  <c r="O7" i="1" l="1"/>
  <c r="P7" i="1" s="1"/>
  <c r="O10" i="1"/>
  <c r="P10" i="1" s="1"/>
  <c r="O9" i="1"/>
  <c r="P9" i="1" s="1"/>
  <c r="O6" i="1"/>
  <c r="P6" i="1" s="1"/>
  <c r="O13" i="1"/>
  <c r="P13" i="1" s="1"/>
  <c r="O20" i="1"/>
  <c r="P20" i="1" s="1"/>
  <c r="O17" i="1"/>
  <c r="P17" i="1" s="1"/>
  <c r="O19" i="1"/>
  <c r="P19" i="1" s="1"/>
  <c r="O16" i="1"/>
  <c r="P16" i="1" s="1"/>
  <c r="O14" i="1"/>
  <c r="P14" i="1" s="1"/>
</calcChain>
</file>

<file path=xl/comments1.xml><?xml version="1.0" encoding="utf-8"?>
<comments xmlns="http://schemas.openxmlformats.org/spreadsheetml/2006/main">
  <authors>
    <author>Grzegorz Smolinski</author>
  </authors>
  <commentList>
    <comment ref="Q27" authorId="0" shapeId="0">
      <text>
        <r>
          <rPr>
            <b/>
            <sz val="9"/>
            <color indexed="81"/>
            <rFont val="Tahoma"/>
            <charset val="1"/>
          </rPr>
          <t>This is onbly possible under Windows (whewre a negative hex number is represented as e.g FFFF ...FF71.
On Linux / in Python the left side of the equation (0x...55) has to be greater than the right side to avoid getting into negative hex values. This can be achevied by adding a one or more 0x100 to 0x55 (e.g.0x155, 0x255, etc.).</t>
        </r>
      </text>
    </comment>
  </commentList>
</comments>
</file>

<file path=xl/sharedStrings.xml><?xml version="1.0" encoding="utf-8"?>
<sst xmlns="http://schemas.openxmlformats.org/spreadsheetml/2006/main" count="60" uniqueCount="47">
  <si>
    <t>Sent:</t>
  </si>
  <si>
    <t>7ECED0075</t>
  </si>
  <si>
    <t>Received:</t>
  </si>
  <si>
    <t>7ECED00A07362</t>
  </si>
  <si>
    <t>1st byte</t>
  </si>
  <si>
    <t>2nd byte</t>
  </si>
  <si>
    <t>After inversion</t>
  </si>
  <si>
    <t>Decimal</t>
  </si>
  <si>
    <t>[Kelvins]</t>
  </si>
  <si>
    <t>Divide by 100</t>
  </si>
  <si>
    <t>Minus 273</t>
  </si>
  <si>
    <t>[C]</t>
  </si>
  <si>
    <t>7F0ED0071</t>
  </si>
  <si>
    <t>Command</t>
  </si>
  <si>
    <t>Checkum</t>
  </si>
  <si>
    <t>3rd byte</t>
  </si>
  <si>
    <t>7F0ED009600DB</t>
  </si>
  <si>
    <t>8F0ED0064000C</t>
  </si>
  <si>
    <t>51641F9</t>
  </si>
  <si>
    <t>Short commands</t>
  </si>
  <si>
    <t>Long commands</t>
  </si>
  <si>
    <t>4th byte</t>
  </si>
  <si>
    <t>5th byte</t>
  </si>
  <si>
    <t>6th byte</t>
  </si>
  <si>
    <t>Length (w/o checksum)</t>
  </si>
  <si>
    <t>Temperature converter</t>
  </si>
  <si>
    <t>Checksum calculator</t>
  </si>
  <si>
    <t>w/o checksum:</t>
  </si>
  <si>
    <t>with checksum:</t>
  </si>
  <si>
    <t>RESULT</t>
  </si>
  <si>
    <t>Sum: total</t>
  </si>
  <si>
    <t>Sum: last 2 digits</t>
  </si>
  <si>
    <t>-</t>
  </si>
  <si>
    <t>Eq.</t>
  </si>
  <si>
    <t>Res.</t>
  </si>
  <si>
    <t>Last 2 dig.</t>
  </si>
  <si>
    <t>Decimal to hex value calculator (Little Endian)</t>
  </si>
  <si>
    <t>Dec</t>
  </si>
  <si>
    <t>Hex</t>
  </si>
  <si>
    <t>Little endian</t>
  </si>
  <si>
    <t>Value</t>
  </si>
  <si>
    <t>value x10</t>
  </si>
  <si>
    <t>Commands verification</t>
  </si>
  <si>
    <t>(hex)</t>
  </si>
  <si>
    <t>Voltage converter</t>
  </si>
  <si>
    <t>V</t>
  </si>
  <si>
    <t>82002002605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</si>
</sst>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3" borderId="0" xfId="0" applyFill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0" borderId="0" xfId="0" applyFont="1"/>
    <xf numFmtId="0" fontId="4" fillId="3" borderId="0" xfId="0" applyFont="1" applyFill="1" applyAlignment="1">
      <alignment vertical="top"/>
    </xf>
    <xf numFmtId="0" fontId="5" fillId="0" borderId="0" xfId="0" quotePrefix="1" applyFont="1"/>
    <xf numFmtId="0" fontId="5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49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2"/>
  <sheetViews>
    <sheetView tabSelected="1" workbookViewId="0">
      <selection activeCell="L35" sqref="L35"/>
    </sheetView>
  </sheetViews>
  <sheetFormatPr defaultRowHeight="15" x14ac:dyDescent="0.25"/>
  <cols>
    <col min="1" max="1" width="14.42578125" bestFit="1" customWidth="1"/>
    <col min="2" max="2" width="9.7109375" bestFit="1" customWidth="1"/>
    <col min="3" max="3" width="14.85546875" bestFit="1" customWidth="1"/>
    <col min="4" max="4" width="14.85546875" style="19" bestFit="1" customWidth="1"/>
    <col min="5" max="5" width="7" bestFit="1" customWidth="1"/>
    <col min="14" max="14" width="2.140625" customWidth="1"/>
    <col min="17" max="17" width="11.140625" bestFit="1" customWidth="1"/>
    <col min="18" max="18" width="11" bestFit="1" customWidth="1"/>
  </cols>
  <sheetData>
    <row r="1" spans="2:16" ht="45" customHeight="1" x14ac:dyDescent="0.25">
      <c r="O1" s="5" t="s">
        <v>30</v>
      </c>
      <c r="P1" s="5" t="s">
        <v>31</v>
      </c>
    </row>
    <row r="2" spans="2:16" ht="30" customHeight="1" x14ac:dyDescent="0.25">
      <c r="B2" s="10" t="s">
        <v>42</v>
      </c>
      <c r="E2" s="9" t="s">
        <v>24</v>
      </c>
      <c r="F2" s="9"/>
      <c r="G2" s="9"/>
      <c r="H2" s="16">
        <v>3</v>
      </c>
      <c r="I2" s="16">
        <v>5</v>
      </c>
      <c r="J2" s="16">
        <v>7</v>
      </c>
      <c r="K2" s="16">
        <v>9</v>
      </c>
      <c r="L2" s="16">
        <v>11</v>
      </c>
      <c r="M2" s="16">
        <v>13</v>
      </c>
      <c r="O2" s="5" t="s">
        <v>43</v>
      </c>
      <c r="P2" s="5" t="s">
        <v>43</v>
      </c>
    </row>
    <row r="3" spans="2:16" x14ac:dyDescent="0.25">
      <c r="D3" s="21" t="s">
        <v>13</v>
      </c>
      <c r="E3" s="6"/>
      <c r="F3" s="7" t="s">
        <v>14</v>
      </c>
      <c r="G3" s="8" t="s">
        <v>13</v>
      </c>
      <c r="H3" t="s">
        <v>4</v>
      </c>
      <c r="I3" t="s">
        <v>5</v>
      </c>
      <c r="J3" t="s">
        <v>15</v>
      </c>
      <c r="K3" t="s">
        <v>21</v>
      </c>
      <c r="L3" t="s">
        <v>22</v>
      </c>
      <c r="M3" t="s">
        <v>23</v>
      </c>
    </row>
    <row r="4" spans="2:16" x14ac:dyDescent="0.25">
      <c r="D4" s="21"/>
      <c r="E4" s="12"/>
      <c r="F4" s="13"/>
      <c r="G4" s="14"/>
      <c r="H4" s="15"/>
      <c r="I4" s="15"/>
      <c r="J4" s="15"/>
      <c r="K4" s="15"/>
      <c r="L4" s="15"/>
      <c r="M4" s="15"/>
      <c r="N4" s="15"/>
      <c r="O4" s="15" t="str">
        <f t="shared" ref="O4:O12" si="0">IF( ISBLANK(D4),   "",    DEC2HEX( HEX2DEC($F4) + HEX2DEC(G4) + HEX2DEC(H4) + HEX2DEC(I4) + HEX2DEC(J4)  + HEX2DEC(K4)  + HEX2DEC(L4))       )</f>
        <v/>
      </c>
      <c r="P4" t="str">
        <f>RIGHT(O4,2)</f>
        <v/>
      </c>
    </row>
    <row r="5" spans="2:16" x14ac:dyDescent="0.25">
      <c r="B5" s="4" t="s">
        <v>19</v>
      </c>
      <c r="D5" s="21"/>
      <c r="E5" s="12"/>
      <c r="F5" s="13"/>
      <c r="G5" s="14"/>
      <c r="H5" s="15"/>
      <c r="I5" s="15"/>
      <c r="J5" s="15"/>
      <c r="K5" s="15"/>
      <c r="L5" s="15"/>
      <c r="M5" s="15"/>
      <c r="N5" s="15"/>
      <c r="O5" s="15" t="str">
        <f t="shared" si="0"/>
        <v/>
      </c>
      <c r="P5" t="str">
        <f t="shared" ref="P5:P23" si="1">RIGHT(O5,2)</f>
        <v/>
      </c>
    </row>
    <row r="6" spans="2:16" x14ac:dyDescent="0.25">
      <c r="C6" t="s">
        <v>0</v>
      </c>
      <c r="D6" s="21">
        <v>451</v>
      </c>
      <c r="E6" s="12">
        <f t="shared" ref="E6:E12" si="2">IF( ISBLANK(D6),   "",    LEN(D6) -2 )</f>
        <v>1</v>
      </c>
      <c r="F6" s="13" t="str">
        <f>RIGHT(D6,2)</f>
        <v>51</v>
      </c>
      <c r="G6" s="14" t="str">
        <f>LEFT(D6,1)</f>
        <v>4</v>
      </c>
      <c r="H6" s="15" t="str">
        <f t="shared" ref="H6:M12" si="3">IF(    $E6&lt;H$2,   "",    RIGHT(   LEFT($D6,H$2),  2)    )</f>
        <v/>
      </c>
      <c r="I6" s="15" t="str">
        <f t="shared" si="3"/>
        <v/>
      </c>
      <c r="J6" s="15" t="str">
        <f t="shared" si="3"/>
        <v/>
      </c>
      <c r="K6" s="15" t="str">
        <f t="shared" si="3"/>
        <v/>
      </c>
      <c r="L6" s="15" t="str">
        <f t="shared" si="3"/>
        <v/>
      </c>
      <c r="M6" s="15" t="str">
        <f t="shared" si="3"/>
        <v/>
      </c>
      <c r="N6" s="15"/>
      <c r="O6" s="15" t="str">
        <f t="shared" si="0"/>
        <v>55</v>
      </c>
      <c r="P6" s="15" t="str">
        <f t="shared" si="1"/>
        <v>55</v>
      </c>
    </row>
    <row r="7" spans="2:16" x14ac:dyDescent="0.25">
      <c r="C7" t="s">
        <v>2</v>
      </c>
      <c r="D7" s="21">
        <v>1000351</v>
      </c>
      <c r="E7" s="12">
        <f t="shared" si="2"/>
        <v>5</v>
      </c>
      <c r="F7" s="13" t="str">
        <f>RIGHT(D7,2)</f>
        <v>51</v>
      </c>
      <c r="G7" s="14" t="str">
        <f>LEFT(D7,1)</f>
        <v>1</v>
      </c>
      <c r="H7" s="15" t="str">
        <f t="shared" si="3"/>
        <v>00</v>
      </c>
      <c r="I7" s="15" t="str">
        <f t="shared" si="3"/>
        <v>03</v>
      </c>
      <c r="J7" s="15" t="str">
        <f t="shared" si="3"/>
        <v/>
      </c>
      <c r="K7" s="15" t="str">
        <f t="shared" si="3"/>
        <v/>
      </c>
      <c r="L7" s="15" t="str">
        <f t="shared" si="3"/>
        <v/>
      </c>
      <c r="M7" s="15" t="str">
        <f t="shared" si="3"/>
        <v/>
      </c>
      <c r="N7" s="15"/>
      <c r="O7" s="15" t="str">
        <f t="shared" si="0"/>
        <v>55</v>
      </c>
      <c r="P7" s="15" t="str">
        <f t="shared" si="1"/>
        <v>55</v>
      </c>
    </row>
    <row r="8" spans="2:16" x14ac:dyDescent="0.25">
      <c r="D8" s="21"/>
      <c r="E8" s="12" t="str">
        <f t="shared" si="2"/>
        <v/>
      </c>
      <c r="F8" s="13"/>
      <c r="G8" s="14"/>
      <c r="H8" s="15" t="str">
        <f t="shared" si="3"/>
        <v/>
      </c>
      <c r="I8" s="15" t="str">
        <f t="shared" si="3"/>
        <v/>
      </c>
      <c r="J8" s="15" t="str">
        <f t="shared" si="3"/>
        <v/>
      </c>
      <c r="K8" s="15" t="str">
        <f t="shared" si="3"/>
        <v/>
      </c>
      <c r="L8" s="15" t="str">
        <f t="shared" si="3"/>
        <v/>
      </c>
      <c r="M8" s="15" t="str">
        <f t="shared" si="3"/>
        <v/>
      </c>
      <c r="N8" s="15"/>
      <c r="O8" s="15" t="str">
        <f t="shared" si="0"/>
        <v/>
      </c>
      <c r="P8" s="15" t="str">
        <f t="shared" si="1"/>
        <v/>
      </c>
    </row>
    <row r="9" spans="2:16" x14ac:dyDescent="0.25">
      <c r="D9" s="21">
        <v>154</v>
      </c>
      <c r="E9" s="12">
        <f t="shared" si="2"/>
        <v>1</v>
      </c>
      <c r="F9" s="13" t="str">
        <f>RIGHT(D9,2)</f>
        <v>54</v>
      </c>
      <c r="G9" s="14" t="str">
        <f>LEFT(D9,1)</f>
        <v>1</v>
      </c>
      <c r="H9" s="15" t="str">
        <f t="shared" si="3"/>
        <v/>
      </c>
      <c r="I9" s="15" t="str">
        <f t="shared" si="3"/>
        <v/>
      </c>
      <c r="J9" s="15" t="str">
        <f t="shared" si="3"/>
        <v/>
      </c>
      <c r="K9" s="15" t="str">
        <f t="shared" si="3"/>
        <v/>
      </c>
      <c r="L9" s="15" t="str">
        <f t="shared" si="3"/>
        <v/>
      </c>
      <c r="M9" s="15" t="str">
        <f t="shared" si="3"/>
        <v/>
      </c>
      <c r="N9" s="15"/>
      <c r="O9" s="15" t="str">
        <f t="shared" si="0"/>
        <v>55</v>
      </c>
      <c r="P9" s="15" t="str">
        <f t="shared" si="1"/>
        <v>55</v>
      </c>
    </row>
    <row r="10" spans="2:16" x14ac:dyDescent="0.25">
      <c r="D10" s="21" t="s">
        <v>18</v>
      </c>
      <c r="E10" s="12">
        <f t="shared" si="2"/>
        <v>5</v>
      </c>
      <c r="F10" s="13" t="str">
        <f>RIGHT(D10,2)</f>
        <v>F9</v>
      </c>
      <c r="G10" s="14" t="str">
        <f>LEFT(D10,1)</f>
        <v>5</v>
      </c>
      <c r="H10" s="15" t="str">
        <f t="shared" si="3"/>
        <v>16</v>
      </c>
      <c r="I10" s="15" t="str">
        <f t="shared" si="3"/>
        <v>41</v>
      </c>
      <c r="J10" s="15" t="str">
        <f t="shared" si="3"/>
        <v/>
      </c>
      <c r="K10" s="15" t="str">
        <f t="shared" si="3"/>
        <v/>
      </c>
      <c r="L10" s="15" t="str">
        <f t="shared" si="3"/>
        <v/>
      </c>
      <c r="M10" s="15" t="str">
        <f t="shared" si="3"/>
        <v/>
      </c>
      <c r="N10" s="15"/>
      <c r="O10" s="15" t="str">
        <f t="shared" si="0"/>
        <v>155</v>
      </c>
      <c r="P10" s="15" t="str">
        <f t="shared" si="1"/>
        <v>55</v>
      </c>
    </row>
    <row r="11" spans="2:16" x14ac:dyDescent="0.25">
      <c r="D11" s="21"/>
      <c r="E11" s="12" t="str">
        <f t="shared" si="2"/>
        <v/>
      </c>
      <c r="F11" s="13"/>
      <c r="G11" s="14"/>
      <c r="H11" s="15" t="str">
        <f t="shared" si="3"/>
        <v/>
      </c>
      <c r="I11" s="15" t="str">
        <f t="shared" si="3"/>
        <v/>
      </c>
      <c r="J11" s="15" t="str">
        <f t="shared" si="3"/>
        <v/>
      </c>
      <c r="K11" s="15" t="str">
        <f t="shared" si="3"/>
        <v/>
      </c>
      <c r="L11" s="15" t="str">
        <f t="shared" si="3"/>
        <v/>
      </c>
      <c r="M11" s="15" t="str">
        <f t="shared" si="3"/>
        <v/>
      </c>
      <c r="N11" s="15"/>
      <c r="O11" s="15" t="str">
        <f t="shared" si="0"/>
        <v/>
      </c>
      <c r="P11" s="15" t="str">
        <f t="shared" si="1"/>
        <v/>
      </c>
    </row>
    <row r="12" spans="2:16" x14ac:dyDescent="0.25">
      <c r="B12" s="4" t="s">
        <v>20</v>
      </c>
      <c r="D12" s="21"/>
      <c r="E12" s="12" t="str">
        <f t="shared" si="2"/>
        <v/>
      </c>
      <c r="F12" s="13"/>
      <c r="G12" s="14"/>
      <c r="H12" s="15" t="str">
        <f t="shared" si="3"/>
        <v/>
      </c>
      <c r="I12" s="15" t="str">
        <f t="shared" si="3"/>
        <v/>
      </c>
      <c r="J12" s="15" t="str">
        <f t="shared" si="3"/>
        <v/>
      </c>
      <c r="K12" s="15" t="str">
        <f t="shared" si="3"/>
        <v/>
      </c>
      <c r="L12" s="15" t="str">
        <f t="shared" si="3"/>
        <v/>
      </c>
      <c r="M12" s="15" t="str">
        <f t="shared" si="3"/>
        <v/>
      </c>
      <c r="N12" s="15"/>
      <c r="O12" s="15" t="str">
        <f t="shared" si="0"/>
        <v/>
      </c>
      <c r="P12" s="15" t="str">
        <f t="shared" si="1"/>
        <v/>
      </c>
    </row>
    <row r="13" spans="2:16" x14ac:dyDescent="0.25">
      <c r="D13" s="21" t="s">
        <v>17</v>
      </c>
      <c r="E13" s="12">
        <f>IF( ISBLANK(D13),   "",    LEN(D13) -2 )</f>
        <v>11</v>
      </c>
      <c r="F13" s="13" t="str">
        <f>RIGHT(D13,2)</f>
        <v>0C</v>
      </c>
      <c r="G13" s="14" t="str">
        <f>LEFT(D13,1)</f>
        <v>8</v>
      </c>
      <c r="H13" s="15" t="str">
        <f>IF(    $E13&lt;H$2,   "",    RIGHT(   LEFT($D13,H$2),  2)    )</f>
        <v>F0</v>
      </c>
      <c r="I13" s="15" t="str">
        <f t="shared" ref="I13:M17" si="4">IF(    $E13&lt;I$2,   "",    RIGHT(   LEFT($D13,I$2),  2)    )</f>
        <v>ED</v>
      </c>
      <c r="J13" s="15" t="str">
        <f t="shared" si="4"/>
        <v>00</v>
      </c>
      <c r="K13" s="15" t="str">
        <f t="shared" si="4"/>
        <v>64</v>
      </c>
      <c r="L13" s="15" t="str">
        <f t="shared" si="4"/>
        <v>00</v>
      </c>
      <c r="M13" s="15" t="str">
        <f t="shared" si="4"/>
        <v/>
      </c>
      <c r="N13" s="15"/>
      <c r="O13" s="15" t="str">
        <f>IF( ISBLANK(D13),   "",    DEC2HEX( HEX2DEC($F13) + HEX2DEC(G13) + HEX2DEC(H13) + HEX2DEC(I13) + HEX2DEC(J13)  + HEX2DEC(K13)  + HEX2DEC(L13))       )</f>
        <v>255</v>
      </c>
      <c r="P13" s="15" t="str">
        <f t="shared" si="1"/>
        <v>55</v>
      </c>
    </row>
    <row r="14" spans="2:16" x14ac:dyDescent="0.25">
      <c r="D14" s="21" t="s">
        <v>17</v>
      </c>
      <c r="E14" s="12">
        <f t="shared" ref="E14:E18" si="5">IF( ISBLANK(D14),   "",    LEN(D14) -2 )</f>
        <v>11</v>
      </c>
      <c r="F14" s="13" t="str">
        <f>RIGHT(D14,2)</f>
        <v>0C</v>
      </c>
      <c r="G14" s="14" t="str">
        <f>LEFT(D14,1)</f>
        <v>8</v>
      </c>
      <c r="H14" s="15" t="str">
        <f t="shared" ref="H14:H17" si="6">IF(    $E14&lt;H$2,   "",    RIGHT(   LEFT($D14,H$2),  2)    )</f>
        <v>F0</v>
      </c>
      <c r="I14" s="15" t="str">
        <f t="shared" si="4"/>
        <v>ED</v>
      </c>
      <c r="J14" s="15" t="str">
        <f t="shared" si="4"/>
        <v>00</v>
      </c>
      <c r="K14" s="15" t="str">
        <f t="shared" si="4"/>
        <v>64</v>
      </c>
      <c r="L14" s="15" t="str">
        <f t="shared" si="4"/>
        <v>00</v>
      </c>
      <c r="M14" s="15" t="str">
        <f t="shared" si="4"/>
        <v/>
      </c>
      <c r="N14" s="15"/>
      <c r="O14" s="15" t="str">
        <f t="shared" ref="O14:O18" si="7">IF( ISBLANK(D14),   "",    DEC2HEX( HEX2DEC($F14) + HEX2DEC(G14) + HEX2DEC(H14) + HEX2DEC(I14) + HEX2DEC(J14)  + HEX2DEC(K14)  + HEX2DEC(L14))       )</f>
        <v>255</v>
      </c>
      <c r="P14" s="15" t="str">
        <f t="shared" si="1"/>
        <v>55</v>
      </c>
    </row>
    <row r="15" spans="2:16" x14ac:dyDescent="0.25">
      <c r="D15" s="21"/>
      <c r="E15" s="12" t="str">
        <f t="shared" si="5"/>
        <v/>
      </c>
      <c r="F15" s="13"/>
      <c r="G15" s="14"/>
      <c r="H15" s="15" t="str">
        <f t="shared" si="6"/>
        <v/>
      </c>
      <c r="I15" s="15" t="str">
        <f t="shared" si="4"/>
        <v/>
      </c>
      <c r="J15" s="15" t="str">
        <f t="shared" si="4"/>
        <v/>
      </c>
      <c r="K15" s="15" t="str">
        <f t="shared" si="4"/>
        <v/>
      </c>
      <c r="L15" s="15" t="str">
        <f t="shared" si="4"/>
        <v/>
      </c>
      <c r="M15" s="15" t="str">
        <f t="shared" si="4"/>
        <v/>
      </c>
      <c r="N15" s="15"/>
      <c r="O15" s="15" t="str">
        <f t="shared" si="7"/>
        <v/>
      </c>
      <c r="P15" s="15" t="str">
        <f t="shared" si="1"/>
        <v/>
      </c>
    </row>
    <row r="16" spans="2:16" x14ac:dyDescent="0.25">
      <c r="D16" s="21" t="s">
        <v>12</v>
      </c>
      <c r="E16" s="12">
        <f t="shared" si="5"/>
        <v>7</v>
      </c>
      <c r="F16" s="13" t="str">
        <f>RIGHT(D16,2)</f>
        <v>71</v>
      </c>
      <c r="G16" s="14" t="str">
        <f>LEFT(D16,1)</f>
        <v>7</v>
      </c>
      <c r="H16" s="15" t="str">
        <f t="shared" si="6"/>
        <v>F0</v>
      </c>
      <c r="I16" s="15" t="str">
        <f t="shared" si="4"/>
        <v>ED</v>
      </c>
      <c r="J16" s="15" t="str">
        <f t="shared" si="4"/>
        <v>00</v>
      </c>
      <c r="K16" s="15" t="str">
        <f t="shared" si="4"/>
        <v/>
      </c>
      <c r="L16" s="15" t="str">
        <f t="shared" si="4"/>
        <v/>
      </c>
      <c r="M16" s="15" t="str">
        <f t="shared" si="4"/>
        <v/>
      </c>
      <c r="N16" s="15"/>
      <c r="O16" s="15" t="str">
        <f t="shared" si="7"/>
        <v>255</v>
      </c>
      <c r="P16" s="15" t="str">
        <f t="shared" si="1"/>
        <v>55</v>
      </c>
    </row>
    <row r="17" spans="1:20" x14ac:dyDescent="0.25">
      <c r="D17" s="21" t="s">
        <v>16</v>
      </c>
      <c r="E17" s="12">
        <f t="shared" si="5"/>
        <v>11</v>
      </c>
      <c r="F17" s="13" t="str">
        <f>RIGHT(D17,2)</f>
        <v>DB</v>
      </c>
      <c r="G17" s="14" t="str">
        <f>LEFT(D17,1)</f>
        <v>7</v>
      </c>
      <c r="H17" s="15" t="str">
        <f t="shared" si="6"/>
        <v>F0</v>
      </c>
      <c r="I17" s="15" t="str">
        <f t="shared" si="4"/>
        <v>ED</v>
      </c>
      <c r="J17" s="15" t="str">
        <f t="shared" si="4"/>
        <v>00</v>
      </c>
      <c r="K17" s="15" t="str">
        <f t="shared" si="4"/>
        <v>96</v>
      </c>
      <c r="L17" s="15" t="str">
        <f t="shared" si="4"/>
        <v>00</v>
      </c>
      <c r="M17" s="15" t="str">
        <f t="shared" si="4"/>
        <v/>
      </c>
      <c r="N17" s="15"/>
      <c r="O17" s="15" t="str">
        <f t="shared" si="7"/>
        <v>355</v>
      </c>
      <c r="P17" s="15" t="str">
        <f t="shared" si="1"/>
        <v>55</v>
      </c>
    </row>
    <row r="18" spans="1:20" x14ac:dyDescent="0.25">
      <c r="D18" s="21"/>
      <c r="E18" s="12" t="str">
        <f t="shared" si="5"/>
        <v/>
      </c>
      <c r="F18" s="13"/>
      <c r="G18" s="14"/>
      <c r="H18" s="15"/>
      <c r="I18" s="15"/>
      <c r="J18" s="15"/>
      <c r="K18" s="15"/>
      <c r="L18" s="15"/>
      <c r="M18" s="15"/>
      <c r="N18" s="15"/>
      <c r="O18" s="15" t="str">
        <f t="shared" si="7"/>
        <v/>
      </c>
      <c r="P18" s="15" t="str">
        <f t="shared" si="1"/>
        <v/>
      </c>
    </row>
    <row r="19" spans="1:20" x14ac:dyDescent="0.25">
      <c r="D19" s="21" t="s">
        <v>1</v>
      </c>
      <c r="E19" s="12">
        <f>IF( ISBLANK(D19),   "",    LEN(D19) -2 )</f>
        <v>7</v>
      </c>
      <c r="F19" s="13" t="str">
        <f>RIGHT(D19,2)</f>
        <v>75</v>
      </c>
      <c r="G19" s="14" t="str">
        <f>LEFT(D19,1)</f>
        <v>7</v>
      </c>
      <c r="H19" s="15" t="str">
        <f t="shared" ref="H19:M20" si="8">IF(    $E19&lt;H$2,   "",    RIGHT(   LEFT($D19,H$2),  2)    )</f>
        <v>EC</v>
      </c>
      <c r="I19" s="15" t="str">
        <f t="shared" si="8"/>
        <v>ED</v>
      </c>
      <c r="J19" s="15" t="str">
        <f t="shared" si="8"/>
        <v>00</v>
      </c>
      <c r="K19" s="15" t="str">
        <f t="shared" si="8"/>
        <v/>
      </c>
      <c r="L19" s="15" t="str">
        <f t="shared" si="8"/>
        <v/>
      </c>
      <c r="M19" s="15" t="str">
        <f t="shared" si="8"/>
        <v/>
      </c>
      <c r="N19" s="15"/>
      <c r="O19" s="15" t="str">
        <f>IF( ISBLANK(D19),   "",    DEC2HEX( HEX2DEC($F19) + HEX2DEC(G19) + HEX2DEC(H19) + HEX2DEC(I19) + HEX2DEC(J19)  + HEX2DEC(K19)  + HEX2DEC(L19))       )</f>
        <v>255</v>
      </c>
      <c r="P19" s="15" t="str">
        <f t="shared" si="1"/>
        <v>55</v>
      </c>
    </row>
    <row r="20" spans="1:20" x14ac:dyDescent="0.25">
      <c r="D20" s="21" t="s">
        <v>3</v>
      </c>
      <c r="E20" s="12">
        <f>IF( ISBLANK(D20),   "",    LEN(D20) -2 )</f>
        <v>11</v>
      </c>
      <c r="F20" s="13" t="str">
        <f>RIGHT(D20,2)</f>
        <v>62</v>
      </c>
      <c r="G20" s="14" t="str">
        <f>LEFT(D20,1)</f>
        <v>7</v>
      </c>
      <c r="H20" s="15" t="str">
        <f t="shared" si="8"/>
        <v>EC</v>
      </c>
      <c r="I20" s="15" t="str">
        <f t="shared" si="8"/>
        <v>ED</v>
      </c>
      <c r="J20" s="15" t="str">
        <f t="shared" si="8"/>
        <v>00</v>
      </c>
      <c r="K20" s="15" t="str">
        <f t="shared" si="8"/>
        <v>A0</v>
      </c>
      <c r="L20" s="15" t="str">
        <f t="shared" si="8"/>
        <v>73</v>
      </c>
      <c r="M20" s="15" t="str">
        <f t="shared" si="8"/>
        <v/>
      </c>
      <c r="N20" s="15"/>
      <c r="O20" s="15" t="str">
        <f>IF( ISBLANK(D20),   "",    DEC2HEX( HEX2DEC($F20) + HEX2DEC(G20) + HEX2DEC(H20) + HEX2DEC(I20) + HEX2DEC(J20)  + HEX2DEC(K20)  + HEX2DEC(L20))       )</f>
        <v>355</v>
      </c>
      <c r="P20" s="15" t="str">
        <f t="shared" si="1"/>
        <v>55</v>
      </c>
    </row>
    <row r="21" spans="1:20" x14ac:dyDescent="0.25">
      <c r="D21" s="21"/>
      <c r="E21" s="12" t="str">
        <f t="shared" ref="E21:E23" si="9">IF( ISBLANK(D21),   "",    LEN(D21) -2 )</f>
        <v/>
      </c>
      <c r="F21" s="13" t="str">
        <f t="shared" ref="F21:F23" si="10">RIGHT(D21,2)</f>
        <v/>
      </c>
      <c r="G21" s="14" t="str">
        <f t="shared" ref="G21:G23" si="11">LEFT(D21,1)</f>
        <v/>
      </c>
      <c r="H21" s="15" t="str">
        <f t="shared" ref="H21:M23" si="12">IF(    $E21&lt;H$2,   "",    RIGHT(   LEFT($D21,H$2),  2)    )</f>
        <v/>
      </c>
      <c r="I21" s="15" t="str">
        <f t="shared" si="12"/>
        <v/>
      </c>
      <c r="J21" s="15" t="str">
        <f t="shared" si="12"/>
        <v/>
      </c>
      <c r="K21" s="15" t="str">
        <f t="shared" si="12"/>
        <v/>
      </c>
      <c r="L21" s="15" t="str">
        <f t="shared" si="12"/>
        <v/>
      </c>
      <c r="M21" s="15" t="str">
        <f t="shared" si="12"/>
        <v/>
      </c>
      <c r="N21" s="15"/>
      <c r="O21" s="15" t="str">
        <f t="shared" ref="O21:O23" si="13">IF( ISBLANK(D21),   "",    DEC2HEX( HEX2DEC($F21) + HEX2DEC(G21) + HEX2DEC(H21) + HEX2DEC(I21) + HEX2DEC(J21)  + HEX2DEC(K21)  + HEX2DEC(L21))       )</f>
        <v/>
      </c>
      <c r="P21" s="15" t="str">
        <f t="shared" si="1"/>
        <v/>
      </c>
    </row>
    <row r="22" spans="1:20" x14ac:dyDescent="0.25">
      <c r="D22" s="21">
        <v>8200200260500</v>
      </c>
      <c r="E22" s="12">
        <f t="shared" si="9"/>
        <v>11</v>
      </c>
      <c r="F22" s="13" t="str">
        <f t="shared" si="10"/>
        <v>00</v>
      </c>
      <c r="G22" s="14" t="str">
        <f t="shared" si="11"/>
        <v>8</v>
      </c>
      <c r="H22" s="15" t="str">
        <f t="shared" si="12"/>
        <v>20</v>
      </c>
      <c r="I22" s="15" t="str">
        <f t="shared" si="12"/>
        <v>02</v>
      </c>
      <c r="J22" s="15" t="str">
        <f t="shared" si="12"/>
        <v>00</v>
      </c>
      <c r="K22" s="15" t="str">
        <f t="shared" si="12"/>
        <v>26</v>
      </c>
      <c r="L22" s="15" t="str">
        <f t="shared" si="12"/>
        <v>05</v>
      </c>
      <c r="M22" s="15" t="str">
        <f t="shared" si="12"/>
        <v/>
      </c>
      <c r="O22" s="15" t="str">
        <f>IF( ISBLANK(D22),   "",    DEC2HEX( HEX2DEC($F22) + HEX2DEC(G22) + HEX2DEC(H22) + HEX2DEC(I22) + HEX2DEC(J22)  + HEX2DEC(K22)  + HEX2DEC(L22))       )</f>
        <v>55</v>
      </c>
      <c r="P22" s="15" t="str">
        <f t="shared" si="1"/>
        <v>55</v>
      </c>
    </row>
    <row r="23" spans="1:20" x14ac:dyDescent="0.25">
      <c r="D23" s="21">
        <v>820030129</v>
      </c>
      <c r="E23" s="12">
        <f t="shared" si="9"/>
        <v>7</v>
      </c>
      <c r="F23" s="13" t="str">
        <f t="shared" si="10"/>
        <v>29</v>
      </c>
      <c r="G23" s="14" t="str">
        <f t="shared" si="11"/>
        <v>8</v>
      </c>
      <c r="H23" s="15" t="str">
        <f t="shared" si="12"/>
        <v>20</v>
      </c>
      <c r="I23" s="15" t="str">
        <f t="shared" si="12"/>
        <v>03</v>
      </c>
      <c r="J23" s="15" t="str">
        <f t="shared" si="12"/>
        <v>01</v>
      </c>
      <c r="K23" s="15" t="str">
        <f t="shared" si="12"/>
        <v/>
      </c>
      <c r="L23" s="15" t="str">
        <f t="shared" si="12"/>
        <v/>
      </c>
      <c r="M23" s="15" t="str">
        <f t="shared" si="12"/>
        <v/>
      </c>
      <c r="O23" s="15" t="str">
        <f t="shared" si="13"/>
        <v>55</v>
      </c>
      <c r="P23" s="15" t="str">
        <f t="shared" si="1"/>
        <v>55</v>
      </c>
    </row>
    <row r="25" spans="1:20" x14ac:dyDescent="0.25">
      <c r="A25" s="1"/>
      <c r="B25" s="3" t="s">
        <v>26</v>
      </c>
    </row>
    <row r="26" spans="1:20" x14ac:dyDescent="0.25">
      <c r="Q26" t="s">
        <v>33</v>
      </c>
      <c r="R26" t="s">
        <v>34</v>
      </c>
      <c r="S26" t="s">
        <v>35</v>
      </c>
    </row>
    <row r="27" spans="1:20" x14ac:dyDescent="0.25">
      <c r="B27" s="11" t="s">
        <v>13</v>
      </c>
      <c r="C27" t="s">
        <v>27</v>
      </c>
      <c r="D27" s="23" t="s">
        <v>46</v>
      </c>
      <c r="E27" s="12">
        <f>IF( ISBLANK(D27),   "",    LEN(D27) )</f>
        <v>11</v>
      </c>
      <c r="F27" s="13" t="s">
        <v>32</v>
      </c>
      <c r="G27" s="14" t="str">
        <f>LEFT(D27,1)</f>
        <v>8</v>
      </c>
      <c r="H27" s="15" t="str">
        <f t="shared" ref="H27:M28" si="14">IF(    $E27&lt;H$2,   "",    RIGHT(   LEFT($D27,H$2),  2)    )</f>
        <v>20</v>
      </c>
      <c r="I27" s="15" t="str">
        <f t="shared" si="14"/>
        <v>02</v>
      </c>
      <c r="J27" s="15" t="str">
        <f t="shared" si="14"/>
        <v>00</v>
      </c>
      <c r="K27" s="15" t="str">
        <f t="shared" si="14"/>
        <v>26</v>
      </c>
      <c r="L27" s="15" t="str">
        <f t="shared" si="14"/>
        <v>05</v>
      </c>
      <c r="M27" s="15" t="str">
        <f t="shared" si="14"/>
        <v/>
      </c>
      <c r="N27" s="15"/>
      <c r="O27" s="15" t="str">
        <f>IF( ISBLANK(D27),   "",    DEC2HEX(HEX2DEC(G27) + HEX2DEC(H27) + HEX2DEC(I27) + HEX2DEC(J27)  + HEX2DEC(K27)  + HEX2DEC(L27))       )</f>
        <v>55</v>
      </c>
      <c r="P27" s="15" t="str">
        <f t="shared" ref="P27:P28" si="15">RIGHT(O27,2)</f>
        <v>55</v>
      </c>
      <c r="Q27" s="17" t="str">
        <f>"0x55-0x" &amp; P27 &amp; "="</f>
        <v>0x55-0x55=</v>
      </c>
      <c r="R27" s="18" t="str">
        <f>DEC2HEX( HEX2DEC(55) - HEX2DEC(P27))</f>
        <v>0</v>
      </c>
      <c r="S27" s="18" t="str">
        <f>RIGHT(R27,2)</f>
        <v>0</v>
      </c>
      <c r="T27" s="15" t="str">
        <f>DEC2HEX(T29)</f>
        <v>2A</v>
      </c>
    </row>
    <row r="28" spans="1:20" x14ac:dyDescent="0.25">
      <c r="B28" s="2" t="s">
        <v>29</v>
      </c>
      <c r="C28" t="s">
        <v>28</v>
      </c>
      <c r="D28" s="22" t="str">
        <f>D27 &amp; F28</f>
        <v>820020026050</v>
      </c>
      <c r="E28" s="12">
        <f>E27</f>
        <v>11</v>
      </c>
      <c r="F28" s="13" t="str">
        <f>S27</f>
        <v>0</v>
      </c>
      <c r="G28" s="14" t="str">
        <f>LEFT(D28,1)</f>
        <v>8</v>
      </c>
      <c r="H28" s="15" t="str">
        <f t="shared" si="14"/>
        <v>20</v>
      </c>
      <c r="I28" s="15" t="str">
        <f t="shared" si="14"/>
        <v>02</v>
      </c>
      <c r="J28" s="15" t="str">
        <f t="shared" si="14"/>
        <v>00</v>
      </c>
      <c r="K28" s="15" t="str">
        <f t="shared" si="14"/>
        <v>26</v>
      </c>
      <c r="L28" s="15" t="str">
        <f t="shared" si="14"/>
        <v>05</v>
      </c>
      <c r="M28" s="15" t="str">
        <f t="shared" si="14"/>
        <v/>
      </c>
      <c r="O28" s="15" t="str">
        <f>IF( ISBLANK(D28),   "",    DEC2HEX( HEX2DEC($F28) + HEX2DEC(G28) + HEX2DEC(H28) + HEX2DEC(I28) + HEX2DEC(J28)  + HEX2DEC(K28)  + HEX2DEC(L28))       )</f>
        <v>55</v>
      </c>
      <c r="P28" s="15" t="str">
        <f t="shared" si="15"/>
        <v>55</v>
      </c>
    </row>
    <row r="29" spans="1:20" x14ac:dyDescent="0.25">
      <c r="G29">
        <f>HEX2DEC(G27)</f>
        <v>8</v>
      </c>
      <c r="H29">
        <f>HEX2DEC(H27)</f>
        <v>32</v>
      </c>
      <c r="I29">
        <f>HEX2DEC(I27)</f>
        <v>2</v>
      </c>
      <c r="J29">
        <f>HEX2DEC(J27)</f>
        <v>0</v>
      </c>
      <c r="O29">
        <f>SUM(G29:J29)</f>
        <v>42</v>
      </c>
      <c r="S29">
        <f>HEX2DEC(S27)</f>
        <v>0</v>
      </c>
      <c r="T29">
        <f>O29-S29</f>
        <v>42</v>
      </c>
    </row>
    <row r="34" spans="5:11" x14ac:dyDescent="0.25">
      <c r="E34" s="3" t="s">
        <v>36</v>
      </c>
    </row>
    <row r="35" spans="5:11" x14ac:dyDescent="0.25">
      <c r="E35" t="s">
        <v>37</v>
      </c>
      <c r="H35" t="s">
        <v>39</v>
      </c>
    </row>
    <row r="36" spans="5:11" x14ac:dyDescent="0.25">
      <c r="E36" t="s">
        <v>40</v>
      </c>
      <c r="F36" t="s">
        <v>41</v>
      </c>
      <c r="G36" t="s">
        <v>38</v>
      </c>
      <c r="H36" t="s">
        <v>4</v>
      </c>
      <c r="I36" t="s">
        <v>5</v>
      </c>
    </row>
    <row r="38" spans="5:11" x14ac:dyDescent="0.25">
      <c r="E38">
        <v>13.18</v>
      </c>
      <c r="F38" s="15">
        <f>100 * E38</f>
        <v>1318</v>
      </c>
      <c r="G38" s="15" t="str">
        <f>DEC2HEX(F38)</f>
        <v>526</v>
      </c>
      <c r="H38" s="15" t="str">
        <f>IF(   LEN(G38)&gt;1,   MID(G38,2,2),   ""   )</f>
        <v>26</v>
      </c>
      <c r="I38" s="15" t="str">
        <f>IF(   LEN(G38)&gt;=4,  LEFT(G38,2),   "0" &amp; LEFT(G38,1))</f>
        <v>05</v>
      </c>
      <c r="K38" s="20"/>
    </row>
    <row r="44" spans="5:11" x14ac:dyDescent="0.25">
      <c r="E44" s="3" t="s">
        <v>25</v>
      </c>
    </row>
    <row r="45" spans="5:11" x14ac:dyDescent="0.25">
      <c r="G45" t="s">
        <v>4</v>
      </c>
      <c r="H45" t="s">
        <v>5</v>
      </c>
    </row>
    <row r="46" spans="5:11" x14ac:dyDescent="0.25">
      <c r="G46">
        <v>1</v>
      </c>
      <c r="H46">
        <v>29</v>
      </c>
    </row>
    <row r="47" spans="5:11" x14ac:dyDescent="0.25">
      <c r="G47" s="15">
        <f>HEX2DEC(G46)</f>
        <v>1</v>
      </c>
      <c r="H47" s="15">
        <f>HEX2DEC(H46)</f>
        <v>41</v>
      </c>
    </row>
    <row r="48" spans="5:11" x14ac:dyDescent="0.25">
      <c r="E48" t="s">
        <v>6</v>
      </c>
      <c r="G48" s="15" t="str">
        <f>H46 &amp; G46</f>
        <v>291</v>
      </c>
    </row>
    <row r="49" spans="5:8" x14ac:dyDescent="0.25">
      <c r="E49" t="s">
        <v>7</v>
      </c>
      <c r="G49" s="15">
        <f>HEX2DEC(G48)</f>
        <v>657</v>
      </c>
    </row>
    <row r="50" spans="5:8" x14ac:dyDescent="0.25">
      <c r="E50" t="s">
        <v>9</v>
      </c>
      <c r="G50" s="15">
        <f>G49/100</f>
        <v>6.57</v>
      </c>
      <c r="H50" t="s">
        <v>8</v>
      </c>
    </row>
    <row r="51" spans="5:8" x14ac:dyDescent="0.25">
      <c r="E51" t="s">
        <v>10</v>
      </c>
      <c r="G51" s="15">
        <f>G49/100-273</f>
        <v>-266.43</v>
      </c>
      <c r="H51" t="s">
        <v>11</v>
      </c>
    </row>
    <row r="55" spans="5:8" x14ac:dyDescent="0.25">
      <c r="E55" s="3" t="s">
        <v>44</v>
      </c>
    </row>
    <row r="56" spans="5:8" x14ac:dyDescent="0.25">
      <c r="G56" t="s">
        <v>4</v>
      </c>
      <c r="H56" t="s">
        <v>5</v>
      </c>
    </row>
    <row r="57" spans="5:8" x14ac:dyDescent="0.25">
      <c r="G57">
        <v>1</v>
      </c>
      <c r="H57">
        <v>48</v>
      </c>
    </row>
    <row r="58" spans="5:8" x14ac:dyDescent="0.25">
      <c r="G58" s="15">
        <f>HEX2DEC(G57)</f>
        <v>1</v>
      </c>
      <c r="H58" s="15">
        <f>HEX2DEC(H57)</f>
        <v>72</v>
      </c>
    </row>
    <row r="59" spans="5:8" x14ac:dyDescent="0.25">
      <c r="E59" t="s">
        <v>6</v>
      </c>
      <c r="G59" s="15" t="str">
        <f>H57 &amp; G57</f>
        <v>481</v>
      </c>
    </row>
    <row r="60" spans="5:8" x14ac:dyDescent="0.25">
      <c r="E60" t="s">
        <v>7</v>
      </c>
      <c r="G60" s="15">
        <f>HEX2DEC(G59)</f>
        <v>1153</v>
      </c>
    </row>
    <row r="61" spans="5:8" x14ac:dyDescent="0.25">
      <c r="E61" t="s">
        <v>9</v>
      </c>
      <c r="G61" s="15">
        <f>G60/100</f>
        <v>11.53</v>
      </c>
      <c r="H61" t="s">
        <v>45</v>
      </c>
    </row>
    <row r="62" spans="5:8" x14ac:dyDescent="0.25">
      <c r="G62" s="15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Smolinski</dc:creator>
  <cp:lastModifiedBy>Grzegorz Smolinski</cp:lastModifiedBy>
  <dcterms:created xsi:type="dcterms:W3CDTF">2019-12-31T13:46:30Z</dcterms:created>
  <dcterms:modified xsi:type="dcterms:W3CDTF">2020-01-10T10:27:59Z</dcterms:modified>
</cp:coreProperties>
</file>